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Uchwały 2024\Uchwały zmiany budżetu 2024\"/>
    </mc:Choice>
  </mc:AlternateContent>
  <xr:revisionPtr revIDLastSave="0" documentId="13_ncr:1_{D327D868-60CC-426F-8EE6-B91E2F167A41}" xr6:coauthVersionLast="47" xr6:coauthVersionMax="47" xr10:uidLastSave="{00000000-0000-0000-0000-000000000000}"/>
  <bookViews>
    <workbookView xWindow="-120" yWindow="-120" windowWidth="29040" windowHeight="15720" xr2:uid="{E0340C57-3599-4CB6-8073-33081842A13D}"/>
  </bookViews>
  <sheets>
    <sheet name="Załacznik Nr1" sheetId="1" r:id="rId1"/>
  </sheets>
  <definedNames>
    <definedName name="_xlnm.Print_Area" localSheetId="0">'Załacznik Nr1'!$A$1:$G$67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9" i="1"/>
  <c r="E21" i="1" s="1"/>
  <c r="E65" i="1" s="1"/>
  <c r="F57" i="1"/>
  <c r="F55" i="1" s="1"/>
  <c r="F50" i="1" s="1"/>
  <c r="E52" i="1"/>
  <c r="E66" i="1" s="1"/>
  <c r="F23" i="1"/>
  <c r="F21" i="1" s="1"/>
  <c r="E44" i="1"/>
  <c r="E43" i="1" s="1"/>
  <c r="E42" i="1" s="1"/>
  <c r="F45" i="1"/>
  <c r="F43" i="1" s="1"/>
  <c r="F63" i="1"/>
  <c r="F62" i="1" s="1"/>
  <c r="F61" i="1" s="1"/>
  <c r="F66" i="1"/>
  <c r="F58" i="1"/>
  <c r="E53" i="1"/>
  <c r="F47" i="1"/>
  <c r="E39" i="1"/>
  <c r="E38" i="1" s="1"/>
  <c r="F33" i="1"/>
  <c r="F32" i="1" s="1"/>
  <c r="E33" i="1"/>
  <c r="E32" i="1" s="1"/>
  <c r="E18" i="1"/>
  <c r="E17" i="1" s="1"/>
  <c r="F14" i="1"/>
  <c r="F13" i="1" s="1"/>
  <c r="E51" i="1" l="1"/>
  <c r="E50" i="1"/>
  <c r="F42" i="1"/>
  <c r="F65" i="1" s="1"/>
  <c r="F64" i="1" s="1"/>
  <c r="E67" i="1"/>
  <c r="E64" i="1" l="1"/>
</calcChain>
</file>

<file path=xl/sharedStrings.xml><?xml version="1.0" encoding="utf-8"?>
<sst xmlns="http://schemas.openxmlformats.org/spreadsheetml/2006/main" count="72" uniqueCount="69">
  <si>
    <t>Załącznik nr 1</t>
  </si>
  <si>
    <t>Rady Gminy Czarna</t>
  </si>
  <si>
    <t>ZESTAWIENIE PLANOWANYCH KWOT DOTACJI UDZIELANYCH Z BUDŻETU GMINY CZARNA W 2024 ROKU</t>
  </si>
  <si>
    <t>Dział</t>
  </si>
  <si>
    <t>Rozdział</t>
  </si>
  <si>
    <t>Nazwa</t>
  </si>
  <si>
    <t>Rodzaj dotacji z budżetu</t>
  </si>
  <si>
    <t>dla jednostek sektora finansów publicznych</t>
  </si>
  <si>
    <t>dla jednostek spoza sektora finansów publicznych</t>
  </si>
  <si>
    <t>Wydatki
bieżące</t>
  </si>
  <si>
    <t>w tym:</t>
  </si>
  <si>
    <t>wynagrodzenia</t>
  </si>
  <si>
    <t>pochodne od wynagrodzeń</t>
  </si>
  <si>
    <t>010</t>
  </si>
  <si>
    <t>ROLNICTWO I ŁOWIECTWO</t>
  </si>
  <si>
    <t>01008</t>
  </si>
  <si>
    <t>Melioracje wodne</t>
  </si>
  <si>
    <t xml:space="preserve"> - dotacja celowa z budżetu na finansowanie lub dofinansowanie zadań zleconych do realizacji pozostałym jednostkom niezaliczanym do sektora finansów publicznych, w tym:</t>
  </si>
  <si>
    <t>dotacja do spółki wodnej na dofiansowanie działań związanych z bieżącym utrzymaniem wód i urządzeń wodnych na terenie Gminy Czarna</t>
  </si>
  <si>
    <t>TRANSPORT I ŁĄCZNOŚĆ</t>
  </si>
  <si>
    <t>Lokalny transport zbiorowy</t>
  </si>
  <si>
    <t xml:space="preserve"> - dotacja celowa przekazana gminie na zadania bieżące realizowane na podstawie porozumień (umów) między jednostkami samorządu teerytorialnego, w tym:</t>
  </si>
  <si>
    <t xml:space="preserve"> dotacja celowa na realizację zadania w zakresie lokalnego transportu zbiorowego do Gminy Miasta Dębicy</t>
  </si>
  <si>
    <t>BEZPIECZEŃSTWO PUBLICZNE I OCHRONA PRZECIWPOŻAROWA</t>
  </si>
  <si>
    <t>Ochotnicze straże pożarne</t>
  </si>
  <si>
    <t xml:space="preserve"> - dotacje celowe z budżetu na finansowanie lub dofinansowanie zadań zleconych do realizacji stowarzyszeniom, w tym: </t>
  </si>
  <si>
    <t xml:space="preserve"> dotacja celowa z budżetu na dofinansowanie kosztów zakupu samochodu pożarniczego dla OSP w Borowej</t>
  </si>
  <si>
    <t>OŚWIATA I WYCHOWANIE</t>
  </si>
  <si>
    <t>Przedszkola</t>
  </si>
  <si>
    <t xml:space="preserve"> - dotacje celowe przekazane gminie na zadania bieżące realizowane na podstawie porozumień  między jednostkami samorządu terytorialnego, w tym:</t>
  </si>
  <si>
    <t>zwrot kosztów dotacji udzielonej na rzecz przedszkoli niepublicznych na terenie innej gminy, do których uczęszczają uczniowie będący mieszkańcami Gminy Czarna</t>
  </si>
  <si>
    <t xml:space="preserve"> - dotacja podmiotowa z budżetu dla niepublicznej jednostki systemu oświaty</t>
  </si>
  <si>
    <t>dotacja podmiotowa do niepublicznego przedszkola na terenie gminy Czarna</t>
  </si>
  <si>
    <t>OCHRONA  ZDROWIA</t>
  </si>
  <si>
    <t>Izby wytrzeźwień</t>
  </si>
  <si>
    <t>dotacja celowa do Gminy Miasto Rzeszów na pokrycie części kosztów związanych z dowiezieniem osób nietrzeźwych z terenu Gminy Czarna do Izby Wytrzeźwień w Rzeszowie</t>
  </si>
  <si>
    <t>GOSPODARKA KOMUNALNA I  OCHRONA ŚRODOWISKA</t>
  </si>
  <si>
    <t>Gospodarka ściekowa i ochrona wód</t>
  </si>
  <si>
    <t xml:space="preserve"> - dotacja celowa z budżetu na finansowanie lub dofinansowanie kosztów realizacji inwestycji i zakupów inwestycyjnych jednostek niezaliczanych do sektora finansów publicznych w tym:   </t>
  </si>
  <si>
    <t xml:space="preserve">  - dotacja celowa na dofinansowanie kosztów budowy przydomowych oczyszczalni ścieków</t>
  </si>
  <si>
    <t>Pozostałe działania związane z gospodarką odpadami</t>
  </si>
  <si>
    <t xml:space="preserve"> - dotacja celowa dla osób fizycznych na usuwanie wyrobów zawierających azbest</t>
  </si>
  <si>
    <t>KULTURA I OCHRONA DZIEDZICTWA NARODOWEGO</t>
  </si>
  <si>
    <t>Domy i ośrodki kultury, świetlice i kluby</t>
  </si>
  <si>
    <t xml:space="preserve"> - dotacja podmiotowa do Gminnego Centrum Kultury i Promocji w Czarnej</t>
  </si>
  <si>
    <t>Biblioteki</t>
  </si>
  <si>
    <t>Ochrona zabytków i opieka nad zabytkami</t>
  </si>
  <si>
    <t xml:space="preserve"> - dotacja celowa dla Parafii Rzymsko - Katolickiej w Czarnej na zadnie pn. "Remont kościoła p.w. Matki Bożej Nieustającej Pomocy w Czarnej"</t>
  </si>
  <si>
    <t xml:space="preserve"> - dotacja celowa dla Parafii Rzymsko - Katolickiej w Borowej na zadanie pn. "Roboty budowlane przy budynku Kościoła p.w. Matki Boskiej Częstochowskiej w Borowej"</t>
  </si>
  <si>
    <t>Pozostała działalność</t>
  </si>
  <si>
    <t xml:space="preserve"> - dotacja celowa przekazana na finansowanie lub dofinansowanie  zadań zleconych do realizacji stowarzyszeniom, w tym:</t>
  </si>
  <si>
    <t>zadania w zakresie kultury</t>
  </si>
  <si>
    <t>KULTURA FIZYCZNA I SPORT</t>
  </si>
  <si>
    <t>Zadania w  zakresie kultury fizycznej i sportu</t>
  </si>
  <si>
    <t xml:space="preserve"> - dotacje celowe (bieżące) dla klubów sportowych działających w formie stowarzyszeń, udzielane w trybie ustawy z dnia 25 czerwca 2010 r. o sporcie (j.t. Dz.U. 2023.2048)</t>
  </si>
  <si>
    <t>Ogółem, w tym:</t>
  </si>
  <si>
    <t xml:space="preserve"> - dotacje celowe</t>
  </si>
  <si>
    <t xml:space="preserve"> - dotacje podmiotowe</t>
  </si>
  <si>
    <t xml:space="preserve"> - dotacje przedmiotowe</t>
  </si>
  <si>
    <t xml:space="preserve">do Uchwały Nr </t>
  </si>
  <si>
    <t xml:space="preserve"> dotacja celowa z budżetu na dofinansowanie kosztów zakupu samochodu pożarniczego dla OSP w Jaźwinach</t>
  </si>
  <si>
    <t xml:space="preserve"> - dotacja przedmiotowa dla samorządowego zakładu budżetowego na dopłatę do ceny ścieków według stawki dopłaty 1,29 zł do 1 m3 ścieków i 32 795 m3 ścieków w okresie od stycznia do lutego 2024 r., 1,45 do 1 m3 ścieków i 65 590 m3 ścieków w okresie od marca do czerwca 2024 r. i 0,77 do 1 m3 ścieków i 98 385 m3 ścieków w okresie od lipca do grudnia 2024 r.</t>
  </si>
  <si>
    <t xml:space="preserve"> dotacja celowa dla OSP w Czarnej na doposażenie jednostki poprzez zakup sprzętu do prowadzenia akcji ratowniczych</t>
  </si>
  <si>
    <t xml:space="preserve"> dotacja celowa dla OSP w Róży na doposażenie jednostki poprzez zakup sprzętu do prowadzenia akcji ratowniczych</t>
  </si>
  <si>
    <t>Usuwanie skutków klęsk żywiołowych</t>
  </si>
  <si>
    <t xml:space="preserve"> - dotacja celowa na pomoc finansową udzielaną między jednostkami samorządu terytorialnego na dofinansowanie własnych zadań bieżących</t>
  </si>
  <si>
    <t>pomoc finansowa dla gminy Lądek - Zdrój na pomoc dla powodzian poszkodowanych w wyniku powodzi z września 2024 roku</t>
  </si>
  <si>
    <t>dotacja celowa dla OSP w Żdżarach na dofinansowanie zakupu kamery termowizyjnej</t>
  </si>
  <si>
    <t>z dnia 18 września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</si>
</sst>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10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6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Arial CE"/>
      <charset val="238"/>
    </font>
    <font>
      <sz val="12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horizontal="right" vertical="center"/>
    </xf>
    <xf numFmtId="49" fontId="7" fillId="4" borderId="4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right" vertical="top"/>
    </xf>
    <xf numFmtId="0" fontId="8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4" fontId="10" fillId="0" borderId="5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 vertical="top" wrapText="1"/>
    </xf>
    <xf numFmtId="0" fontId="7" fillId="4" borderId="4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4" fontId="10" fillId="5" borderId="1" xfId="0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10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4" fontId="10" fillId="0" borderId="5" xfId="0" applyNumberFormat="1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vertical="top" wrapText="1"/>
    </xf>
    <xf numFmtId="4" fontId="10" fillId="2" borderId="1" xfId="0" applyNumberFormat="1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top" wrapText="1"/>
    </xf>
    <xf numFmtId="4" fontId="10" fillId="2" borderId="1" xfId="0" applyNumberFormat="1" applyFont="1" applyFill="1" applyBorder="1" applyAlignment="1">
      <alignment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vertical="top" wrapText="1"/>
    </xf>
    <xf numFmtId="4" fontId="3" fillId="5" borderId="5" xfId="0" applyNumberFormat="1" applyFont="1" applyFill="1" applyBorder="1" applyAlignment="1">
      <alignment horizontal="right" vertical="top" wrapText="1"/>
    </xf>
    <xf numFmtId="4" fontId="3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0" fontId="12" fillId="4" borderId="3" xfId="0" applyFont="1" applyFill="1" applyBorder="1" applyAlignment="1">
      <alignment horizontal="center" vertic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4" fontId="7" fillId="2" borderId="4" xfId="0" applyNumberFormat="1" applyFont="1" applyFill="1" applyBorder="1" applyAlignment="1">
      <alignment vertical="top" wrapText="1"/>
    </xf>
    <xf numFmtId="0" fontId="0" fillId="4" borderId="3" xfId="0" applyFill="1" applyBorder="1"/>
    <xf numFmtId="0" fontId="0" fillId="0" borderId="0" xfId="0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11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" fontId="10" fillId="0" borderId="2" xfId="0" applyNumberFormat="1" applyFont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6081-3A20-4475-A332-C63C69D31D82}">
  <sheetPr>
    <pageSetUpPr autoPageBreaks="0"/>
  </sheetPr>
  <dimension ref="A1:BX73"/>
  <sheetViews>
    <sheetView tabSelected="1" topLeftCell="A39" zoomScaleNormal="100" workbookViewId="0">
      <selection activeCell="D78" sqref="D78"/>
    </sheetView>
  </sheetViews>
  <sheetFormatPr defaultColWidth="9.28515625" defaultRowHeight="12.75" x14ac:dyDescent="0.2"/>
  <cols>
    <col min="1" max="1" width="6.7109375" style="6" customWidth="1"/>
    <col min="2" max="2" width="8.7109375" style="6" customWidth="1"/>
    <col min="3" max="3" width="41" style="6" customWidth="1"/>
    <col min="4" max="4" width="64.7109375" style="6" customWidth="1"/>
    <col min="5" max="5" width="16.28515625" style="6" customWidth="1"/>
    <col min="6" max="6" width="16.42578125" style="6" customWidth="1"/>
    <col min="7" max="7" width="3" customWidth="1"/>
    <col min="8" max="8" width="6" customWidth="1"/>
    <col min="9" max="9" width="10.28515625" bestFit="1" customWidth="1"/>
    <col min="10" max="10" width="11.7109375" bestFit="1" customWidth="1"/>
    <col min="11" max="76" width="8.7109375" customWidth="1"/>
    <col min="77" max="16384" width="9.28515625" style="6"/>
  </cols>
  <sheetData>
    <row r="1" spans="1:76" s="1" customFormat="1" ht="19.5" customHeight="1" x14ac:dyDescent="0.25">
      <c r="D1" s="2"/>
      <c r="E1" s="2" t="s">
        <v>0</v>
      </c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s="1" customFormat="1" ht="16.149999999999999" customHeight="1" x14ac:dyDescent="0.25">
      <c r="D2" s="2"/>
      <c r="E2" s="2" t="s">
        <v>59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1" customFormat="1" ht="16.149999999999999" customHeight="1" x14ac:dyDescent="0.25">
      <c r="D3" s="2"/>
      <c r="E3" s="2" t="s">
        <v>1</v>
      </c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1" customFormat="1" ht="18.75" customHeight="1" x14ac:dyDescent="0.25">
      <c r="D4" s="2"/>
      <c r="E4" s="2" t="s">
        <v>68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1" customFormat="1" ht="8.25" customHeight="1" x14ac:dyDescent="0.25">
      <c r="D5" s="2"/>
      <c r="E5" s="5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ht="28.5" customHeight="1" x14ac:dyDescent="0.2">
      <c r="A6" s="125" t="s">
        <v>2</v>
      </c>
      <c r="B6" s="125"/>
      <c r="C6" s="125"/>
      <c r="D6" s="125"/>
      <c r="E6" s="125"/>
      <c r="F6" s="125"/>
      <c r="G6" s="125"/>
    </row>
    <row r="7" spans="1:76" ht="12" hidden="1" customHeight="1" x14ac:dyDescent="0.2">
      <c r="A7" s="7"/>
      <c r="B7" s="7"/>
      <c r="C7" s="7"/>
      <c r="D7" s="7"/>
      <c r="E7" s="7"/>
      <c r="F7" s="7"/>
      <c r="G7" s="7"/>
    </row>
    <row r="8" spans="1:76" ht="0.75" hidden="1" customHeight="1" x14ac:dyDescent="0.2">
      <c r="A8" s="8"/>
      <c r="B8" s="8"/>
      <c r="C8" s="8"/>
      <c r="D8" s="8"/>
      <c r="E8" s="8"/>
      <c r="F8" s="8"/>
      <c r="G8" s="9"/>
    </row>
    <row r="9" spans="1:76" ht="64.5" customHeight="1" x14ac:dyDescent="0.2">
      <c r="A9" s="126" t="s">
        <v>3</v>
      </c>
      <c r="B9" s="127" t="s">
        <v>4</v>
      </c>
      <c r="C9" s="130" t="s">
        <v>5</v>
      </c>
      <c r="D9" s="131" t="s">
        <v>6</v>
      </c>
      <c r="E9" s="10" t="s">
        <v>7</v>
      </c>
      <c r="F9" s="10" t="s">
        <v>8</v>
      </c>
      <c r="G9" s="11"/>
      <c r="BU9" s="6"/>
      <c r="BV9" s="6"/>
      <c r="BW9" s="6"/>
      <c r="BX9" s="6"/>
    </row>
    <row r="10" spans="1:76" ht="14.25" hidden="1" customHeight="1" x14ac:dyDescent="0.2">
      <c r="A10" s="126"/>
      <c r="B10" s="128"/>
      <c r="C10" s="126"/>
      <c r="D10" s="132"/>
      <c r="E10" s="134" t="s">
        <v>9</v>
      </c>
      <c r="F10" s="135" t="s">
        <v>10</v>
      </c>
      <c r="G10" s="136"/>
      <c r="BU10" s="6"/>
      <c r="BV10" s="6"/>
      <c r="BW10" s="6"/>
      <c r="BX10" s="6"/>
    </row>
    <row r="11" spans="1:76" ht="270.75" hidden="1" customHeight="1" x14ac:dyDescent="0.2">
      <c r="A11" s="126"/>
      <c r="B11" s="129"/>
      <c r="C11" s="126"/>
      <c r="D11" s="133"/>
      <c r="E11" s="134"/>
      <c r="F11" s="12" t="s">
        <v>11</v>
      </c>
      <c r="G11" s="13" t="s">
        <v>12</v>
      </c>
      <c r="BU11" s="6"/>
      <c r="BV11" s="6"/>
      <c r="BW11" s="6"/>
      <c r="BX11" s="6"/>
    </row>
    <row r="12" spans="1:76" ht="13.5" customHeight="1" x14ac:dyDescent="0.2">
      <c r="A12" s="14">
        <v>1</v>
      </c>
      <c r="B12" s="14">
        <v>2</v>
      </c>
      <c r="C12" s="14">
        <v>3</v>
      </c>
      <c r="D12" s="14">
        <v>4</v>
      </c>
      <c r="E12" s="15">
        <v>5</v>
      </c>
      <c r="F12" s="14">
        <v>6</v>
      </c>
      <c r="G12" s="16"/>
      <c r="BU12" s="6"/>
      <c r="BV12" s="6"/>
      <c r="BW12" s="6"/>
      <c r="BX12" s="6"/>
    </row>
    <row r="13" spans="1:76" ht="16.5" customHeight="1" x14ac:dyDescent="0.2">
      <c r="A13" s="17" t="s">
        <v>13</v>
      </c>
      <c r="B13" s="18"/>
      <c r="C13" s="19" t="s">
        <v>14</v>
      </c>
      <c r="D13" s="18"/>
      <c r="E13" s="18"/>
      <c r="F13" s="20">
        <f>F14</f>
        <v>20000</v>
      </c>
      <c r="G13" s="16"/>
      <c r="BU13" s="6"/>
      <c r="BV13" s="6"/>
      <c r="BW13" s="6"/>
      <c r="BX13" s="6"/>
    </row>
    <row r="14" spans="1:76" ht="16.5" customHeight="1" x14ac:dyDescent="0.2">
      <c r="A14" s="21"/>
      <c r="B14" s="22" t="s">
        <v>15</v>
      </c>
      <c r="C14" s="23" t="s">
        <v>16</v>
      </c>
      <c r="D14" s="24"/>
      <c r="E14" s="24"/>
      <c r="F14" s="25">
        <f>F15</f>
        <v>20000</v>
      </c>
      <c r="G14" s="16"/>
      <c r="BU14" s="6"/>
      <c r="BV14" s="6"/>
      <c r="BW14" s="6"/>
      <c r="BX14" s="6"/>
    </row>
    <row r="15" spans="1:76" ht="49.9" customHeight="1" x14ac:dyDescent="0.2">
      <c r="A15" s="26"/>
      <c r="B15" s="26"/>
      <c r="C15" s="26"/>
      <c r="D15" s="27" t="s">
        <v>17</v>
      </c>
      <c r="E15" s="26"/>
      <c r="F15" s="28">
        <v>20000</v>
      </c>
      <c r="G15" s="16"/>
      <c r="BU15" s="6"/>
      <c r="BV15" s="6"/>
      <c r="BW15" s="6"/>
      <c r="BX15" s="6"/>
    </row>
    <row r="16" spans="1:76" ht="55.15" customHeight="1" x14ac:dyDescent="0.2">
      <c r="A16" s="29"/>
      <c r="B16" s="29"/>
      <c r="C16" s="29"/>
      <c r="D16" s="30" t="s">
        <v>18</v>
      </c>
      <c r="E16" s="29"/>
      <c r="F16" s="29"/>
      <c r="G16" s="16"/>
      <c r="BU16" s="6"/>
      <c r="BV16" s="6"/>
      <c r="BW16" s="6"/>
      <c r="BX16" s="6"/>
    </row>
    <row r="17" spans="1:76" ht="16.5" customHeight="1" x14ac:dyDescent="0.2">
      <c r="A17" s="31">
        <v>600</v>
      </c>
      <c r="B17" s="31"/>
      <c r="C17" s="32" t="s">
        <v>19</v>
      </c>
      <c r="D17" s="32"/>
      <c r="E17" s="33">
        <f>E18</f>
        <v>296974</v>
      </c>
      <c r="F17" s="33"/>
      <c r="G17" s="16"/>
      <c r="BU17" s="6"/>
      <c r="BV17" s="6"/>
      <c r="BW17" s="6"/>
      <c r="BX17" s="6"/>
    </row>
    <row r="18" spans="1:76" ht="16.5" customHeight="1" x14ac:dyDescent="0.2">
      <c r="A18" s="34"/>
      <c r="B18" s="35">
        <v>60004</v>
      </c>
      <c r="C18" s="36" t="s">
        <v>20</v>
      </c>
      <c r="D18" s="36"/>
      <c r="E18" s="37">
        <f>SUM(E19)</f>
        <v>296974</v>
      </c>
      <c r="F18" s="37"/>
      <c r="G18" s="16"/>
      <c r="BU18" s="6"/>
      <c r="BV18" s="6"/>
      <c r="BW18" s="6"/>
      <c r="BX18" s="6"/>
    </row>
    <row r="19" spans="1:76" ht="54" customHeight="1" x14ac:dyDescent="0.2">
      <c r="A19" s="34"/>
      <c r="B19" s="34"/>
      <c r="C19" s="38"/>
      <c r="D19" s="39" t="s">
        <v>21</v>
      </c>
      <c r="E19" s="40">
        <v>296974</v>
      </c>
      <c r="F19" s="40"/>
      <c r="G19" s="16"/>
      <c r="BU19" s="6"/>
      <c r="BV19" s="6"/>
      <c r="BW19" s="6"/>
      <c r="BX19" s="6"/>
    </row>
    <row r="20" spans="1:76" ht="38.25" customHeight="1" x14ac:dyDescent="0.2">
      <c r="A20" s="41"/>
      <c r="B20" s="42"/>
      <c r="C20" s="43"/>
      <c r="D20" s="30" t="s">
        <v>22</v>
      </c>
      <c r="E20" s="44"/>
      <c r="F20" s="45"/>
      <c r="G20" s="16"/>
      <c r="BU20" s="6"/>
      <c r="BV20" s="6"/>
      <c r="BW20" s="6"/>
      <c r="BX20" s="6"/>
    </row>
    <row r="21" spans="1:76" ht="35.25" customHeight="1" x14ac:dyDescent="0.2">
      <c r="A21" s="41">
        <v>754</v>
      </c>
      <c r="B21" s="31"/>
      <c r="C21" s="32" t="s">
        <v>23</v>
      </c>
      <c r="D21" s="46"/>
      <c r="E21" s="48">
        <f>E29</f>
        <v>20000</v>
      </c>
      <c r="F21" s="48">
        <f>F23</f>
        <v>1177143</v>
      </c>
      <c r="G21" s="16"/>
      <c r="BU21" s="6"/>
      <c r="BV21" s="6"/>
      <c r="BW21" s="6"/>
      <c r="BX21" s="6"/>
    </row>
    <row r="22" spans="1:76" ht="16.149999999999999" customHeight="1" x14ac:dyDescent="0.2">
      <c r="A22" s="49"/>
      <c r="B22" s="35">
        <v>75412</v>
      </c>
      <c r="C22" s="36" t="s">
        <v>24</v>
      </c>
      <c r="D22" s="50"/>
      <c r="E22" s="51"/>
      <c r="F22" s="52">
        <f>F23</f>
        <v>1177143</v>
      </c>
      <c r="G22" s="16"/>
      <c r="BU22" s="6"/>
      <c r="BV22" s="6"/>
      <c r="BW22" s="6"/>
      <c r="BX22" s="6"/>
    </row>
    <row r="23" spans="1:76" ht="34.5" customHeight="1" x14ac:dyDescent="0.2">
      <c r="A23" s="41"/>
      <c r="B23" s="53"/>
      <c r="C23" s="53"/>
      <c r="D23" s="27" t="s">
        <v>25</v>
      </c>
      <c r="E23" s="47"/>
      <c r="F23" s="40">
        <f>SUM(F24:F28)</f>
        <v>1177143</v>
      </c>
      <c r="G23" s="16"/>
      <c r="BU23" s="6"/>
      <c r="BV23" s="6"/>
      <c r="BW23" s="6"/>
      <c r="BX23" s="6"/>
    </row>
    <row r="24" spans="1:76" ht="34.5" customHeight="1" x14ac:dyDescent="0.25">
      <c r="A24" s="41"/>
      <c r="B24" s="34"/>
      <c r="C24" s="38"/>
      <c r="D24" s="114" t="s">
        <v>26</v>
      </c>
      <c r="E24" s="47"/>
      <c r="F24" s="40">
        <v>450000</v>
      </c>
      <c r="G24" s="16"/>
      <c r="BU24" s="6"/>
      <c r="BV24" s="6"/>
      <c r="BW24" s="6"/>
      <c r="BX24" s="6"/>
    </row>
    <row r="25" spans="1:76" ht="34.5" customHeight="1" x14ac:dyDescent="0.25">
      <c r="A25" s="41"/>
      <c r="B25" s="34"/>
      <c r="C25" s="38"/>
      <c r="D25" s="114" t="s">
        <v>60</v>
      </c>
      <c r="E25" s="47"/>
      <c r="F25" s="40">
        <v>630000</v>
      </c>
      <c r="G25" s="16"/>
      <c r="BU25" s="6"/>
      <c r="BV25" s="6"/>
      <c r="BW25" s="6"/>
      <c r="BX25" s="6"/>
    </row>
    <row r="26" spans="1:76" ht="34.5" customHeight="1" x14ac:dyDescent="0.25">
      <c r="A26" s="41"/>
      <c r="B26" s="34"/>
      <c r="C26" s="38"/>
      <c r="D26" s="114" t="s">
        <v>62</v>
      </c>
      <c r="E26" s="47"/>
      <c r="F26" s="40">
        <v>48000</v>
      </c>
      <c r="G26" s="16"/>
      <c r="BU26" s="6"/>
      <c r="BV26" s="6"/>
      <c r="BW26" s="6"/>
      <c r="BX26" s="6"/>
    </row>
    <row r="27" spans="1:76" ht="34.5" customHeight="1" x14ac:dyDescent="0.25">
      <c r="A27" s="42"/>
      <c r="B27" s="54"/>
      <c r="C27" s="43"/>
      <c r="D27" s="55" t="s">
        <v>63</v>
      </c>
      <c r="E27" s="44"/>
      <c r="F27" s="64">
        <v>44393</v>
      </c>
      <c r="G27" s="16"/>
      <c r="BU27" s="6"/>
      <c r="BV27" s="6"/>
      <c r="BW27" s="6"/>
      <c r="BX27" s="6"/>
    </row>
    <row r="28" spans="1:76" ht="34.5" customHeight="1" x14ac:dyDescent="0.25">
      <c r="A28" s="56"/>
      <c r="B28" s="115"/>
      <c r="C28" s="119"/>
      <c r="D28" s="120" t="s">
        <v>67</v>
      </c>
      <c r="E28" s="121"/>
      <c r="F28" s="118">
        <v>4750</v>
      </c>
      <c r="G28" s="16"/>
      <c r="BU28" s="6"/>
      <c r="BV28" s="6"/>
      <c r="BW28" s="6"/>
      <c r="BX28" s="6"/>
    </row>
    <row r="29" spans="1:76" ht="19.5" customHeight="1" x14ac:dyDescent="0.25">
      <c r="A29" s="41"/>
      <c r="B29" s="60">
        <v>75478</v>
      </c>
      <c r="C29" s="61" t="s">
        <v>64</v>
      </c>
      <c r="D29" s="122"/>
      <c r="E29" s="62">
        <f>E30</f>
        <v>20000</v>
      </c>
      <c r="F29" s="62"/>
      <c r="G29" s="16"/>
      <c r="BU29" s="6"/>
      <c r="BV29" s="6"/>
      <c r="BW29" s="6"/>
      <c r="BX29" s="6"/>
    </row>
    <row r="30" spans="1:76" ht="30" customHeight="1" x14ac:dyDescent="0.25">
      <c r="A30" s="41"/>
      <c r="B30" s="34"/>
      <c r="C30" s="38"/>
      <c r="D30" s="123" t="s">
        <v>65</v>
      </c>
      <c r="E30" s="40">
        <v>20000</v>
      </c>
      <c r="F30" s="40"/>
      <c r="G30" s="16"/>
      <c r="BU30" s="6"/>
      <c r="BV30" s="6"/>
      <c r="BW30" s="6"/>
      <c r="BX30" s="6"/>
    </row>
    <row r="31" spans="1:76" ht="30" customHeight="1" x14ac:dyDescent="0.25">
      <c r="A31" s="41"/>
      <c r="B31" s="34"/>
      <c r="C31" s="38"/>
      <c r="D31" s="114" t="s">
        <v>66</v>
      </c>
      <c r="E31" s="47"/>
      <c r="F31" s="40"/>
      <c r="G31" s="16"/>
      <c r="BU31" s="6"/>
      <c r="BV31" s="6"/>
      <c r="BW31" s="6"/>
      <c r="BX31" s="6"/>
    </row>
    <row r="32" spans="1:76" ht="19.5" customHeight="1" x14ac:dyDescent="0.2">
      <c r="A32" s="56">
        <v>801</v>
      </c>
      <c r="B32" s="56"/>
      <c r="C32" s="57" t="s">
        <v>27</v>
      </c>
      <c r="D32" s="58"/>
      <c r="E32" s="59">
        <f>SUM(E33+E36)</f>
        <v>400000</v>
      </c>
      <c r="F32" s="59">
        <f>SUM(F33)</f>
        <v>194000</v>
      </c>
      <c r="G32" s="16"/>
      <c r="BU32" s="6"/>
      <c r="BV32" s="6"/>
      <c r="BW32" s="6"/>
      <c r="BX32" s="6"/>
    </row>
    <row r="33" spans="1:76" ht="15" customHeight="1" x14ac:dyDescent="0.2">
      <c r="A33" s="34"/>
      <c r="B33" s="60">
        <v>80104</v>
      </c>
      <c r="C33" s="61" t="s">
        <v>28</v>
      </c>
      <c r="D33" s="61"/>
      <c r="E33" s="62">
        <f>SUM(E34)</f>
        <v>400000</v>
      </c>
      <c r="F33" s="62">
        <f>SUM(F36)</f>
        <v>194000</v>
      </c>
      <c r="G33" s="16"/>
      <c r="BU33" s="6"/>
      <c r="BV33" s="6"/>
      <c r="BW33" s="6"/>
      <c r="BX33" s="6"/>
    </row>
    <row r="34" spans="1:76" ht="48.75" customHeight="1" x14ac:dyDescent="0.2">
      <c r="A34" s="41"/>
      <c r="B34" s="41"/>
      <c r="C34" s="38"/>
      <c r="D34" s="38" t="s">
        <v>29</v>
      </c>
      <c r="E34" s="40">
        <v>400000</v>
      </c>
      <c r="F34" s="48"/>
      <c r="G34" s="16"/>
      <c r="BU34" s="6"/>
      <c r="BV34" s="6"/>
      <c r="BW34" s="6"/>
      <c r="BX34" s="6"/>
    </row>
    <row r="35" spans="1:76" ht="48.75" customHeight="1" x14ac:dyDescent="0.2">
      <c r="A35" s="41"/>
      <c r="B35" s="41"/>
      <c r="C35" s="38"/>
      <c r="D35" s="46" t="s">
        <v>30</v>
      </c>
      <c r="E35" s="47"/>
      <c r="F35" s="48"/>
      <c r="G35" s="16"/>
      <c r="BU35" s="6"/>
      <c r="BV35" s="6"/>
      <c r="BW35" s="6"/>
      <c r="BX35" s="6"/>
    </row>
    <row r="36" spans="1:76" ht="39.75" customHeight="1" x14ac:dyDescent="0.2">
      <c r="A36" s="41"/>
      <c r="B36" s="41"/>
      <c r="C36" s="38"/>
      <c r="D36" s="38" t="s">
        <v>31</v>
      </c>
      <c r="E36" s="40"/>
      <c r="F36" s="40">
        <v>194000</v>
      </c>
      <c r="G36" s="16"/>
      <c r="BU36" s="6"/>
      <c r="BV36" s="6"/>
      <c r="BW36" s="6"/>
      <c r="BX36" s="6"/>
    </row>
    <row r="37" spans="1:76" ht="36" customHeight="1" x14ac:dyDescent="0.2">
      <c r="A37" s="42"/>
      <c r="B37" s="42"/>
      <c r="C37" s="43"/>
      <c r="D37" s="63" t="s">
        <v>32</v>
      </c>
      <c r="E37" s="64"/>
      <c r="F37" s="44"/>
      <c r="G37" s="16"/>
      <c r="BU37" s="6"/>
      <c r="BV37" s="6"/>
      <c r="BW37" s="6"/>
      <c r="BX37" s="6"/>
    </row>
    <row r="38" spans="1:76" ht="19.5" customHeight="1" x14ac:dyDescent="0.2">
      <c r="A38" s="56">
        <v>851</v>
      </c>
      <c r="B38" s="56"/>
      <c r="C38" s="57" t="s">
        <v>33</v>
      </c>
      <c r="D38" s="57"/>
      <c r="E38" s="59">
        <f>SUM(E39)</f>
        <v>4000</v>
      </c>
      <c r="F38" s="59"/>
      <c r="G38" s="16"/>
      <c r="BU38" s="6"/>
      <c r="BV38" s="6"/>
      <c r="BW38" s="6"/>
      <c r="BX38" s="6"/>
    </row>
    <row r="39" spans="1:76" ht="16.5" customHeight="1" x14ac:dyDescent="0.2">
      <c r="A39" s="34"/>
      <c r="B39" s="60">
        <v>85158</v>
      </c>
      <c r="C39" s="61" t="s">
        <v>34</v>
      </c>
      <c r="D39" s="61"/>
      <c r="E39" s="65">
        <f>SUM(E40)</f>
        <v>4000</v>
      </c>
      <c r="F39" s="62"/>
      <c r="G39" s="16"/>
      <c r="BU39" s="6"/>
      <c r="BV39" s="6"/>
      <c r="BW39" s="6"/>
      <c r="BX39" s="6"/>
    </row>
    <row r="40" spans="1:76" ht="48.75" customHeight="1" x14ac:dyDescent="0.2">
      <c r="A40" s="34"/>
      <c r="B40" s="34"/>
      <c r="C40" s="38"/>
      <c r="D40" s="38" t="s">
        <v>29</v>
      </c>
      <c r="E40" s="40">
        <v>4000</v>
      </c>
      <c r="F40" s="40"/>
      <c r="G40" s="16"/>
      <c r="BU40" s="6"/>
      <c r="BV40" s="6"/>
      <c r="BW40" s="6"/>
      <c r="BX40" s="6"/>
    </row>
    <row r="41" spans="1:76" ht="48" customHeight="1" x14ac:dyDescent="0.2">
      <c r="A41" s="42"/>
      <c r="B41" s="42"/>
      <c r="C41" s="43"/>
      <c r="D41" s="63" t="s">
        <v>35</v>
      </c>
      <c r="E41" s="44"/>
      <c r="F41" s="45"/>
      <c r="G41" s="16"/>
      <c r="BU41" s="6"/>
      <c r="BV41" s="6"/>
      <c r="BW41" s="6"/>
      <c r="BX41" s="6"/>
    </row>
    <row r="42" spans="1:76" ht="33.75" customHeight="1" x14ac:dyDescent="0.2">
      <c r="A42" s="56">
        <v>900</v>
      </c>
      <c r="B42" s="56"/>
      <c r="C42" s="66" t="s">
        <v>36</v>
      </c>
      <c r="D42" s="67"/>
      <c r="E42" s="67">
        <f>E43</f>
        <v>213167.5</v>
      </c>
      <c r="F42" s="59">
        <f>SUM(F43+F47)</f>
        <v>140000</v>
      </c>
      <c r="G42" s="68"/>
      <c r="BU42" s="6"/>
      <c r="BV42" s="6"/>
      <c r="BW42" s="6"/>
      <c r="BX42" s="6"/>
    </row>
    <row r="43" spans="1:76" ht="17.25" customHeight="1" x14ac:dyDescent="0.2">
      <c r="A43" s="34"/>
      <c r="B43" s="60">
        <v>90001</v>
      </c>
      <c r="C43" s="69" t="s">
        <v>37</v>
      </c>
      <c r="D43" s="70"/>
      <c r="E43" s="71">
        <f>E44</f>
        <v>213167.5</v>
      </c>
      <c r="F43" s="71">
        <f>F45</f>
        <v>110000</v>
      </c>
      <c r="G43" s="68"/>
      <c r="BU43" s="6"/>
      <c r="BV43" s="6"/>
      <c r="BW43" s="6"/>
      <c r="BX43" s="6"/>
    </row>
    <row r="44" spans="1:76" ht="94.5" customHeight="1" x14ac:dyDescent="0.2">
      <c r="A44" s="78"/>
      <c r="B44" s="42"/>
      <c r="C44" s="74"/>
      <c r="D44" s="76" t="s">
        <v>61</v>
      </c>
      <c r="E44" s="76">
        <f>303025.8-22956.5-66901.8</f>
        <v>213167.5</v>
      </c>
      <c r="F44" s="64"/>
      <c r="G44" s="68"/>
      <c r="BU44" s="6"/>
      <c r="BV44" s="6"/>
      <c r="BW44" s="6"/>
      <c r="BX44" s="6"/>
    </row>
    <row r="45" spans="1:76" ht="48" customHeight="1" x14ac:dyDescent="0.25">
      <c r="A45" s="57"/>
      <c r="B45" s="124"/>
      <c r="C45" s="116"/>
      <c r="D45" s="117" t="s">
        <v>38</v>
      </c>
      <c r="E45" s="117"/>
      <c r="F45" s="118">
        <f>60000+50000</f>
        <v>110000</v>
      </c>
      <c r="G45" s="68"/>
      <c r="BU45" s="6"/>
      <c r="BV45" s="6"/>
      <c r="BW45" s="6"/>
      <c r="BX45" s="6"/>
    </row>
    <row r="46" spans="1:76" ht="34.5" customHeight="1" x14ac:dyDescent="0.2">
      <c r="A46" s="78"/>
      <c r="B46" s="42"/>
      <c r="C46" s="74"/>
      <c r="D46" s="75" t="s">
        <v>39</v>
      </c>
      <c r="E46" s="76"/>
      <c r="F46" s="44"/>
      <c r="G46" s="68"/>
      <c r="BU46" s="6"/>
      <c r="BV46" s="6"/>
      <c r="BW46" s="6"/>
      <c r="BX46" s="6"/>
    </row>
    <row r="47" spans="1:76" ht="34.5" customHeight="1" x14ac:dyDescent="0.2">
      <c r="A47" s="57"/>
      <c r="B47" s="60">
        <v>90026</v>
      </c>
      <c r="C47" s="69" t="s">
        <v>40</v>
      </c>
      <c r="D47" s="77"/>
      <c r="E47" s="70"/>
      <c r="F47" s="65">
        <f>SUM(F48)</f>
        <v>30000</v>
      </c>
      <c r="G47" s="68"/>
      <c r="BU47" s="6"/>
      <c r="BV47" s="6"/>
      <c r="BW47" s="6"/>
      <c r="BX47" s="6"/>
    </row>
    <row r="48" spans="1:76" ht="54" customHeight="1" x14ac:dyDescent="0.2">
      <c r="A48" s="72"/>
      <c r="B48" s="115"/>
      <c r="C48" s="116"/>
      <c r="D48" s="117" t="s">
        <v>38</v>
      </c>
      <c r="E48" s="117"/>
      <c r="F48" s="118">
        <v>30000</v>
      </c>
      <c r="G48" s="68"/>
      <c r="BU48" s="6"/>
      <c r="BV48" s="6"/>
      <c r="BW48" s="6"/>
      <c r="BX48" s="6"/>
    </row>
    <row r="49" spans="1:76" ht="34.5" customHeight="1" x14ac:dyDescent="0.2">
      <c r="A49" s="78"/>
      <c r="B49" s="42"/>
      <c r="C49" s="74"/>
      <c r="D49" s="75" t="s">
        <v>41</v>
      </c>
      <c r="E49" s="76"/>
      <c r="F49" s="64"/>
      <c r="G49" s="68"/>
      <c r="BU49" s="6"/>
      <c r="BV49" s="6"/>
      <c r="BW49" s="6"/>
      <c r="BX49" s="6"/>
    </row>
    <row r="50" spans="1:76" ht="37.5" customHeight="1" x14ac:dyDescent="0.2">
      <c r="A50" s="79">
        <v>921</v>
      </c>
      <c r="B50" s="79"/>
      <c r="C50" s="80" t="s">
        <v>42</v>
      </c>
      <c r="D50" s="81"/>
      <c r="E50" s="82">
        <f>SUM(E52+E54)</f>
        <v>2311000</v>
      </c>
      <c r="F50" s="82">
        <f>F59+F55</f>
        <v>253515.17</v>
      </c>
      <c r="G50" s="83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</row>
    <row r="51" spans="1:76" ht="15.75" customHeight="1" x14ac:dyDescent="0.2">
      <c r="A51" s="34"/>
      <c r="B51" s="60">
        <v>92109</v>
      </c>
      <c r="C51" s="69" t="s">
        <v>43</v>
      </c>
      <c r="D51" s="70"/>
      <c r="E51" s="65">
        <f>E52</f>
        <v>2131000</v>
      </c>
      <c r="F51" s="62"/>
      <c r="G51" s="83"/>
      <c r="BU51" s="6"/>
      <c r="BV51" s="6"/>
      <c r="BW51" s="6"/>
      <c r="BX51" s="6"/>
    </row>
    <row r="52" spans="1:76" ht="32.25" customHeight="1" x14ac:dyDescent="0.2">
      <c r="A52" s="34"/>
      <c r="B52" s="42"/>
      <c r="C52" s="84"/>
      <c r="D52" s="76" t="s">
        <v>44</v>
      </c>
      <c r="E52" s="64">
        <f>1891000+40000+200000</f>
        <v>2131000</v>
      </c>
      <c r="F52" s="64"/>
      <c r="G52" s="83"/>
      <c r="BU52" s="6"/>
      <c r="BV52" s="6"/>
      <c r="BW52" s="6"/>
      <c r="BX52" s="6"/>
    </row>
    <row r="53" spans="1:76" ht="15.75" customHeight="1" x14ac:dyDescent="0.2">
      <c r="A53" s="34"/>
      <c r="B53" s="60">
        <v>92116</v>
      </c>
      <c r="C53" s="69" t="s">
        <v>45</v>
      </c>
      <c r="D53" s="85"/>
      <c r="E53" s="65">
        <f>SUM(E54)</f>
        <v>180000</v>
      </c>
      <c r="F53" s="62"/>
      <c r="G53" s="83"/>
      <c r="BU53" s="6"/>
      <c r="BV53" s="6"/>
      <c r="BW53" s="6"/>
      <c r="BX53" s="6"/>
    </row>
    <row r="54" spans="1:76" ht="33.75" customHeight="1" x14ac:dyDescent="0.2">
      <c r="A54" s="34"/>
      <c r="B54" s="42"/>
      <c r="C54" s="84"/>
      <c r="D54" s="76" t="s">
        <v>44</v>
      </c>
      <c r="E54" s="64">
        <v>180000</v>
      </c>
      <c r="F54" s="64"/>
      <c r="G54" s="83"/>
      <c r="BU54" s="6"/>
      <c r="BV54" s="6"/>
      <c r="BW54" s="6"/>
      <c r="BX54" s="6"/>
    </row>
    <row r="55" spans="1:76" ht="15.6" customHeight="1" x14ac:dyDescent="0.2">
      <c r="A55" s="34"/>
      <c r="B55" s="86">
        <v>92120</v>
      </c>
      <c r="C55" s="87" t="s">
        <v>46</v>
      </c>
      <c r="D55" s="88"/>
      <c r="E55" s="89"/>
      <c r="F55" s="89">
        <f>F56+F57</f>
        <v>243515.17</v>
      </c>
      <c r="G55" s="83"/>
      <c r="BU55" s="6"/>
      <c r="BV55" s="6"/>
      <c r="BW55" s="6"/>
      <c r="BX55" s="6"/>
    </row>
    <row r="56" spans="1:76" ht="49.15" customHeight="1" x14ac:dyDescent="0.2">
      <c r="A56" s="34"/>
      <c r="B56" s="42"/>
      <c r="C56" s="84"/>
      <c r="D56" s="76" t="s">
        <v>47</v>
      </c>
      <c r="E56" s="64"/>
      <c r="F56" s="64">
        <v>208163.27</v>
      </c>
      <c r="G56" s="83"/>
      <c r="BU56" s="6"/>
      <c r="BV56" s="6"/>
      <c r="BW56" s="6"/>
      <c r="BX56" s="6"/>
    </row>
    <row r="57" spans="1:76" ht="48.6" customHeight="1" x14ac:dyDescent="0.2">
      <c r="A57" s="34"/>
      <c r="B57" s="42"/>
      <c r="C57" s="84"/>
      <c r="D57" s="76" t="s">
        <v>48</v>
      </c>
      <c r="E57" s="64"/>
      <c r="F57" s="64">
        <f>416326.53-400000+19025.37</f>
        <v>35351.900000000023</v>
      </c>
      <c r="G57" s="83"/>
      <c r="BU57" s="6"/>
      <c r="BV57" s="6"/>
      <c r="BW57" s="6"/>
      <c r="BX57" s="6"/>
    </row>
    <row r="58" spans="1:76" ht="18" customHeight="1" x14ac:dyDescent="0.2">
      <c r="A58" s="34"/>
      <c r="B58" s="60">
        <v>92195</v>
      </c>
      <c r="C58" s="69" t="s">
        <v>49</v>
      </c>
      <c r="D58" s="61"/>
      <c r="E58" s="62"/>
      <c r="F58" s="65">
        <f>SUM(F59)</f>
        <v>10000</v>
      </c>
      <c r="G58" s="83"/>
      <c r="BU58" s="6"/>
      <c r="BV58" s="6"/>
      <c r="BW58" s="6"/>
      <c r="BX58" s="6"/>
    </row>
    <row r="59" spans="1:76" ht="32.25" customHeight="1" x14ac:dyDescent="0.2">
      <c r="A59" s="34"/>
      <c r="B59" s="34"/>
      <c r="C59" s="73"/>
      <c r="D59" s="38" t="s">
        <v>50</v>
      </c>
      <c r="E59" s="40"/>
      <c r="F59" s="40">
        <v>10000</v>
      </c>
      <c r="G59" s="83"/>
      <c r="BU59" s="6"/>
      <c r="BV59" s="6"/>
      <c r="BW59" s="6"/>
      <c r="BX59" s="6"/>
    </row>
    <row r="60" spans="1:76" ht="16.5" customHeight="1" x14ac:dyDescent="0.2">
      <c r="A60" s="54"/>
      <c r="B60" s="54"/>
      <c r="C60" s="74"/>
      <c r="D60" s="63" t="s">
        <v>51</v>
      </c>
      <c r="E60" s="64"/>
      <c r="F60" s="64"/>
      <c r="G60" s="83"/>
      <c r="BU60" s="6"/>
      <c r="BV60" s="6"/>
      <c r="BW60" s="6"/>
      <c r="BX60" s="6"/>
    </row>
    <row r="61" spans="1:76" ht="18.75" customHeight="1" x14ac:dyDescent="0.2">
      <c r="A61" s="79">
        <v>926</v>
      </c>
      <c r="B61" s="79"/>
      <c r="C61" s="80" t="s">
        <v>52</v>
      </c>
      <c r="D61" s="90"/>
      <c r="E61" s="91"/>
      <c r="F61" s="82">
        <f>F62</f>
        <v>350000</v>
      </c>
      <c r="G61" s="83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</row>
    <row r="62" spans="1:76" ht="17.45" customHeight="1" x14ac:dyDescent="0.2">
      <c r="A62" s="34"/>
      <c r="B62" s="60">
        <v>92605</v>
      </c>
      <c r="C62" s="69" t="s">
        <v>53</v>
      </c>
      <c r="D62" s="70"/>
      <c r="E62" s="92"/>
      <c r="F62" s="65">
        <f>SUM(F63)</f>
        <v>350000</v>
      </c>
      <c r="G62" s="83"/>
      <c r="BU62" s="6"/>
      <c r="BV62" s="6"/>
      <c r="BW62" s="6"/>
      <c r="BX62" s="6"/>
    </row>
    <row r="63" spans="1:76" ht="51.75" customHeight="1" x14ac:dyDescent="0.2">
      <c r="A63" s="74"/>
      <c r="B63" s="54"/>
      <c r="C63" s="74"/>
      <c r="D63" s="76" t="s">
        <v>54</v>
      </c>
      <c r="E63" s="74"/>
      <c r="F63" s="64">
        <f>150000+200000</f>
        <v>350000</v>
      </c>
      <c r="G63" s="68"/>
      <c r="BU63" s="6"/>
      <c r="BV63" s="6"/>
      <c r="BW63" s="6"/>
      <c r="BX63" s="6"/>
    </row>
    <row r="64" spans="1:76" s="101" customFormat="1" ht="21.75" customHeight="1" x14ac:dyDescent="0.2">
      <c r="A64" s="93"/>
      <c r="B64" s="94"/>
      <c r="C64" s="95"/>
      <c r="D64" s="96" t="s">
        <v>55</v>
      </c>
      <c r="E64" s="97">
        <f>SUM(E65:E67)</f>
        <v>3245141.5</v>
      </c>
      <c r="F64" s="97">
        <f>SUM(F65:F67)</f>
        <v>2134658.17</v>
      </c>
      <c r="G64" s="98"/>
      <c r="H64" s="99"/>
      <c r="I64" s="100"/>
      <c r="J64" s="100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</row>
    <row r="65" spans="1:7" ht="18" customHeight="1" x14ac:dyDescent="0.2">
      <c r="A65" s="102"/>
      <c r="B65" s="103"/>
      <c r="C65" s="104"/>
      <c r="D65" s="105" t="s">
        <v>56</v>
      </c>
      <c r="E65" s="106">
        <f>+E17+E32+E38+E21</f>
        <v>720974</v>
      </c>
      <c r="F65" s="106">
        <f>+F61+F42+F50+F23+F14</f>
        <v>1940658.17</v>
      </c>
      <c r="G65" s="107"/>
    </row>
    <row r="66" spans="1:7" ht="18" customHeight="1" x14ac:dyDescent="0.2">
      <c r="A66" s="102"/>
      <c r="B66" s="103"/>
      <c r="C66" s="104"/>
      <c r="D66" s="105" t="s">
        <v>57</v>
      </c>
      <c r="E66" s="106">
        <f>E54+E52</f>
        <v>2311000</v>
      </c>
      <c r="F66" s="106">
        <f>SUM(F36)</f>
        <v>194000</v>
      </c>
      <c r="G66" s="107"/>
    </row>
    <row r="67" spans="1:7" ht="18" customHeight="1" x14ac:dyDescent="0.2">
      <c r="A67" s="108"/>
      <c r="B67" s="108"/>
      <c r="C67" s="109"/>
      <c r="D67" s="110" t="s">
        <v>58</v>
      </c>
      <c r="E67" s="111">
        <f>E44</f>
        <v>213167.5</v>
      </c>
      <c r="F67" s="112">
        <v>0</v>
      </c>
      <c r="G67" s="107"/>
    </row>
    <row r="69" spans="1:7" x14ac:dyDescent="0.2">
      <c r="E69" s="113"/>
      <c r="F69" s="113"/>
    </row>
    <row r="70" spans="1:7" customFormat="1" x14ac:dyDescent="0.2">
      <c r="A70" s="6"/>
      <c r="B70" s="6"/>
      <c r="C70" s="6"/>
      <c r="D70" s="6"/>
      <c r="E70" s="113"/>
      <c r="F70" s="113"/>
    </row>
    <row r="71" spans="1:7" customFormat="1" x14ac:dyDescent="0.2">
      <c r="A71" s="6"/>
      <c r="B71" s="6"/>
      <c r="C71" s="6"/>
      <c r="D71" s="6"/>
      <c r="E71" s="113"/>
      <c r="F71" s="6"/>
    </row>
    <row r="72" spans="1:7" customFormat="1" x14ac:dyDescent="0.2">
      <c r="A72" s="6"/>
      <c r="B72" s="6"/>
      <c r="C72" s="6"/>
      <c r="D72" s="6"/>
      <c r="E72" s="113"/>
      <c r="F72" s="113"/>
    </row>
    <row r="73" spans="1:7" customFormat="1" x14ac:dyDescent="0.2">
      <c r="A73" s="6"/>
      <c r="B73" s="6"/>
      <c r="C73" s="6"/>
      <c r="D73" s="6"/>
      <c r="E73" s="113"/>
      <c r="F73" s="113"/>
    </row>
  </sheetData>
  <mergeCells count="7">
    <mergeCell ref="A6:G6"/>
    <mergeCell ref="A9:A11"/>
    <mergeCell ref="B9:B11"/>
    <mergeCell ref="C9:C11"/>
    <mergeCell ref="D9:D11"/>
    <mergeCell ref="E10:E11"/>
    <mergeCell ref="F10:G10"/>
  </mergeCells>
  <printOptions horizontalCentered="1"/>
  <pageMargins left="0.59055118110236227" right="0.19685039370078741" top="0.74803149606299213" bottom="0.19685039370078741" header="0" footer="0.39370078740157483"/>
  <pageSetup paperSize="9" scale="79" orientation="landscape" r:id="rId1"/>
  <headerFooter alignWithMargins="0">
    <oddFooter xml:space="preserve">&amp;R
</oddFooter>
  </headerFooter>
  <rowBreaks count="2" manualBreakCount="2">
    <brk id="27" max="6" man="1"/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Załacznik Nr1</vt:lpstr>
      <vt:lpstr>'Załacznik Nr1'!Obszar_wydruku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Wstawska</dc:creator>
  <cp:lastModifiedBy>Marta Wstawska</cp:lastModifiedBy>
  <cp:lastPrinted>2024-09-17T09:02:11Z</cp:lastPrinted>
  <dcterms:created xsi:type="dcterms:W3CDTF">2024-01-24T13:35:03Z</dcterms:created>
  <dcterms:modified xsi:type="dcterms:W3CDTF">2024-09-17T11:11:05Z</dcterms:modified>
</cp:coreProperties>
</file>